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ClellandF\Downloads\"/>
    </mc:Choice>
  </mc:AlternateContent>
  <xr:revisionPtr revIDLastSave="0" documentId="8_{5DCB766A-2E63-4219-B469-39BED7DDF9F0}" xr6:coauthVersionLast="47" xr6:coauthVersionMax="47" xr10:uidLastSave="{00000000-0000-0000-0000-000000000000}"/>
  <workbookProtection workbookAlgorithmName="SHA-512" workbookHashValue="/SGoGoFheHCTrWnmdjilQzlc0d03wurlsN28Q6W9WLvc/Jotaf45c8PekJpXN3YWflKgv74pHYDf/4Lc6wa2DA==" workbookSaltValue="buEPlfBrkunscWHsU30fQg==" workbookSpinCount="100000" lockStructure="1"/>
  <bookViews>
    <workbookView xWindow="-11535" yWindow="-16320" windowWidth="29040" windowHeight="15840" tabRatio="322" xr2:uid="{142C68AE-4113-4CBF-A172-8ADCDC9EEC81}"/>
  </bookViews>
  <sheets>
    <sheet name="CoverSheet" sheetId="1" r:id="rId1"/>
    <sheet name="MarkingSheet" sheetId="2" r:id="rId2"/>
    <sheet name="Summary" sheetId="4" r:id="rId3"/>
    <sheet name="Lists" sheetId="3" state="hidden" r:id="rId4"/>
  </sheets>
  <definedNames>
    <definedName name="FieldAdminChange">CoverSheet!$C$16</definedName>
    <definedName name="FieldAdminChangeReason">CoverSheet!$E$16</definedName>
    <definedName name="FieldCheckType">CoverSheet!$C$8</definedName>
    <definedName name="FieldComment">TableMarkingSheet[[#Headers],[Comment]]</definedName>
    <definedName name="FieldCorrect">TableMarkingSheet[[#Headers],[Correct?]]</definedName>
    <definedName name="FieldDeliveryMedium">CoverSheet!$E$8</definedName>
    <definedName name="FieldEmployeeNumber">CoverSheet!#REF!</definedName>
    <definedName name="FieldGeneralComment">CoverSheet!$E$10</definedName>
    <definedName name="FieldItem">TableMarkingSheet[[#Headers],[Item]]</definedName>
    <definedName name="FieldItemNumber">TableMarkingSheet[[#Headers],[№]]</definedName>
    <definedName name="FieldLocation">CoverSheet!$E$6</definedName>
    <definedName name="FieldNSN">CoverSheet!$E$4</definedName>
    <definedName name="FieldReasonForStopping">CoverSheet!$C$10</definedName>
    <definedName name="FieldSetNumber">MarkingSheet!$F$2</definedName>
    <definedName name="FieldSignature">Lists!$A$5</definedName>
    <definedName name="FieldStudentName">CoverSheet!$C$4</definedName>
    <definedName name="FieldTeacherID">CoverSheet!#REF!</definedName>
    <definedName name="FieldTeacherName">CoverSheet!#REF!</definedName>
    <definedName name="FieldTestDate">CoverSheet!$C$6</definedName>
    <definedName name="FieldTestDuration">CoverSheet!$C$13</definedName>
    <definedName name="FieldVersion">Lists!$A$6</definedName>
    <definedName name="_xlnm.Print_Titles" localSheetId="1">MarkingSheet!$1:$3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C23" i="4"/>
  <c r="C22" i="4"/>
  <c r="C21" i="4"/>
  <c r="C18" i="4"/>
  <c r="C15" i="4"/>
  <c r="C16" i="4"/>
  <c r="D15" i="4"/>
  <c r="D16" i="4"/>
  <c r="C4" i="4"/>
  <c r="C5" i="4"/>
  <c r="C6" i="4"/>
  <c r="C7" i="4"/>
  <c r="C8" i="4"/>
  <c r="C9" i="4"/>
  <c r="C10" i="4"/>
  <c r="C11" i="4"/>
  <c r="C12" i="4"/>
  <c r="C13" i="4"/>
  <c r="C14" i="4"/>
  <c r="D4" i="4"/>
  <c r="D5" i="4"/>
  <c r="D6" i="4"/>
  <c r="D7" i="4"/>
  <c r="D8" i="4"/>
  <c r="D9" i="4"/>
  <c r="D10" i="4"/>
  <c r="D11" i="4"/>
  <c r="D12" i="4"/>
  <c r="D13" i="4"/>
  <c r="D14" i="4"/>
  <c r="E16" i="4" l="1"/>
  <c r="E15" i="4"/>
  <c r="C17" i="4"/>
  <c r="E14" i="4"/>
  <c r="E6" i="4"/>
  <c r="E9" i="4"/>
  <c r="E8" i="4"/>
  <c r="E13" i="4"/>
  <c r="E5" i="4"/>
  <c r="E4" i="4"/>
  <c r="E12" i="4"/>
  <c r="E7" i="4"/>
  <c r="E11" i="4"/>
  <c r="E10" i="4"/>
</calcChain>
</file>

<file path=xl/sharedStrings.xml><?xml version="1.0" encoding="utf-8"?>
<sst xmlns="http://schemas.openxmlformats.org/spreadsheetml/2006/main" count="191" uniqueCount="135">
  <si>
    <t>English Phonics Check – Cover Sheet</t>
  </si>
  <si>
    <t>NSN</t>
  </si>
  <si>
    <t>Test date</t>
  </si>
  <si>
    <t>Test duration (minutes)</t>
  </si>
  <si>
    <t>Location of check</t>
  </si>
  <si>
    <t>The last tab shows a summary of the scores</t>
  </si>
  <si>
    <t>№</t>
  </si>
  <si>
    <t>Item</t>
  </si>
  <si>
    <t>Correct?</t>
  </si>
  <si>
    <t>Comment</t>
  </si>
  <si>
    <t>General comment about the test</t>
  </si>
  <si>
    <t>ag</t>
  </si>
  <si>
    <t>san</t>
  </si>
  <si>
    <t>fot</t>
  </si>
  <si>
    <t>tem</t>
  </si>
  <si>
    <t>sum</t>
  </si>
  <si>
    <t>net</t>
  </si>
  <si>
    <t>mid</t>
  </si>
  <si>
    <t>glog</t>
  </si>
  <si>
    <t>plunt</t>
  </si>
  <si>
    <t>jash</t>
  </si>
  <si>
    <t>leck</t>
  </si>
  <si>
    <t>zale</t>
  </si>
  <si>
    <t>splote</t>
  </si>
  <si>
    <t>hux</t>
  </si>
  <si>
    <t>quop</t>
  </si>
  <si>
    <t>thin</t>
  </si>
  <si>
    <t>rich</t>
  </si>
  <si>
    <t>chop</t>
  </si>
  <si>
    <t>dust</t>
  </si>
  <si>
    <t>grand</t>
  </si>
  <si>
    <t>cheek</t>
  </si>
  <si>
    <t>strike</t>
  </si>
  <si>
    <t>comic</t>
  </si>
  <si>
    <t>beehive</t>
  </si>
  <si>
    <t>shird</t>
  </si>
  <si>
    <t>jorb</t>
  </si>
  <si>
    <t>braits</t>
  </si>
  <si>
    <t>keam</t>
  </si>
  <si>
    <t>soy</t>
  </si>
  <si>
    <t>tight</t>
  </si>
  <si>
    <t>parks</t>
  </si>
  <si>
    <t>Location</t>
  </si>
  <si>
    <t>In the classroom during regular instruction time</t>
  </si>
  <si>
    <t>In a break-out room</t>
  </si>
  <si>
    <t>In a designated quiet space within the school</t>
  </si>
  <si>
    <t>Other</t>
  </si>
  <si>
    <t>Became anxious or nervous</t>
  </si>
  <si>
    <t>VC</t>
  </si>
  <si>
    <t>CVC</t>
  </si>
  <si>
    <t>CCVCC</t>
  </si>
  <si>
    <t>CCCVC</t>
  </si>
  <si>
    <t>Vowel Digraph</t>
  </si>
  <si>
    <t>Grapheme Type</t>
  </si>
  <si>
    <t>20-week</t>
  </si>
  <si>
    <t>40-week</t>
  </si>
  <si>
    <t>Use the marking sheet (on the next tab) to record the results of the check</t>
  </si>
  <si>
    <t>Correct</t>
  </si>
  <si>
    <t>CVCC &amp; CCVC</t>
  </si>
  <si>
    <t>Reason for stopping or not doing the check</t>
  </si>
  <si>
    <t>Signature</t>
  </si>
  <si>
    <t>MoE-EPC</t>
  </si>
  <si>
    <t>V1</t>
  </si>
  <si>
    <t>Phonics Marking Sheet</t>
  </si>
  <si>
    <t>At the back of the classroom (away from others)</t>
  </si>
  <si>
    <t>Out of</t>
  </si>
  <si>
    <t>Student's name</t>
  </si>
  <si>
    <t>Two-Syllable</t>
  </si>
  <si>
    <t>Became unwell</t>
  </si>
  <si>
    <t>Made five consecutive errors</t>
  </si>
  <si>
    <t>No understanding of phoneme-grapheme correspondence</t>
  </si>
  <si>
    <t>Extended absence from school</t>
  </si>
  <si>
    <t>Profound deafness</t>
  </si>
  <si>
    <t>Got it</t>
  </si>
  <si>
    <t>Not yet</t>
  </si>
  <si>
    <t xml:space="preserve"> </t>
  </si>
  <si>
    <t>%</t>
  </si>
  <si>
    <t>If the test was stopped, leave all subequent answers blank on the marking sheet</t>
  </si>
  <si>
    <t>Phonics summary by grapheme type</t>
  </si>
  <si>
    <t>Digraph CVC</t>
  </si>
  <si>
    <t>Split Vowel Digraph</t>
  </si>
  <si>
    <t>R-Controlled</t>
  </si>
  <si>
    <t>Diphthong</t>
  </si>
  <si>
    <t>Trigraph</t>
  </si>
  <si>
    <t>ip</t>
  </si>
  <si>
    <t>pon</t>
  </si>
  <si>
    <t>rem</t>
  </si>
  <si>
    <t>zong</t>
  </si>
  <si>
    <t>fled</t>
  </si>
  <si>
    <t>splam</t>
  </si>
  <si>
    <t>doom</t>
  </si>
  <si>
    <t>feast</t>
  </si>
  <si>
    <t>made</t>
  </si>
  <si>
    <t>LC[Correct]</t>
  </si>
  <si>
    <t>LL[Location]</t>
  </si>
  <si>
    <t>Reason</t>
  </si>
  <si>
    <t>GraphemeType</t>
  </si>
  <si>
    <t>LRFS[Reason]</t>
  </si>
  <si>
    <t>LGT[GraphemeType]</t>
  </si>
  <si>
    <t>LCT[CheckType]</t>
  </si>
  <si>
    <t>CheckType</t>
  </si>
  <si>
    <t>DeliveryMedium</t>
  </si>
  <si>
    <t>Standard</t>
  </si>
  <si>
    <t>Braille</t>
  </si>
  <si>
    <t>LDM[DeliveryMedium]</t>
  </si>
  <si>
    <t>Changes to the guidelines or script</t>
  </si>
  <si>
    <t>Reason for the changes</t>
  </si>
  <si>
    <t>TableSignature</t>
  </si>
  <si>
    <t>20-week or 40-week?</t>
  </si>
  <si>
    <t>Test category</t>
  </si>
  <si>
    <t>If you chose to modify the administration of this check rather than follow the guidelines, please respond below</t>
  </si>
  <si>
    <t>Term 1 2025 Set</t>
  </si>
  <si>
    <t>Closed Syllable Multisyllabic</t>
  </si>
  <si>
    <t>Curriculum Expectation</t>
  </si>
  <si>
    <t>Progressing towards</t>
  </si>
  <si>
    <t>Achievement level</t>
  </si>
  <si>
    <t>Needs support</t>
  </si>
  <si>
    <t>0 to 5</t>
  </si>
  <si>
    <t>6 to 9</t>
  </si>
  <si>
    <t>Proficient</t>
  </si>
  <si>
    <t>10 to 12</t>
  </si>
  <si>
    <t>Exceeding</t>
  </si>
  <si>
    <t>Expectation</t>
  </si>
  <si>
    <t>Level1</t>
  </si>
  <si>
    <t>Level2</t>
  </si>
  <si>
    <t>Level3</t>
  </si>
  <si>
    <t>Level4</t>
  </si>
  <si>
    <t>0 to 15</t>
  </si>
  <si>
    <t>16 to 23</t>
  </si>
  <si>
    <t>24 to 30</t>
  </si>
  <si>
    <t>13 to 40</t>
  </si>
  <si>
    <t>31 to 40</t>
  </si>
  <si>
    <t>Threshold</t>
  </si>
  <si>
    <t>Total</t>
  </si>
  <si>
    <t>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</si>
</sst>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>
    <font>
      <sz val="12"/>
      <color theme="1"/>
      <name val="Calibri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2"/>
      <color theme="5" tint="-0.249977111117893"/>
      <name val="Calibri"/>
      <family val="2"/>
    </font>
    <font>
      <i/>
      <sz val="12"/>
      <color theme="1"/>
      <name val="Calibri"/>
      <family val="2"/>
    </font>
    <font>
      <sz val="10"/>
      <color theme="1" tint="0.499984740745262"/>
      <name val="Calibri"/>
      <family val="2"/>
    </font>
    <font>
      <sz val="12"/>
      <color theme="1" tint="0.499984740745262"/>
      <name val="Calibri"/>
      <family val="2"/>
    </font>
    <font>
      <sz val="18"/>
      <color theme="1"/>
      <name val="Consolas"/>
      <family val="3"/>
    </font>
    <font>
      <b/>
      <sz val="12"/>
      <color theme="1"/>
      <name val="Calibri"/>
      <family val="2"/>
    </font>
    <font>
      <sz val="26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</font>
    <font>
      <i/>
      <sz val="10"/>
      <color theme="1" tint="0.34998626667073579"/>
      <name val="Calibri"/>
      <family val="2"/>
    </font>
    <font>
      <b/>
      <sz val="16"/>
      <color rgb="FF617BAC"/>
      <name val="Calibri"/>
      <family val="2"/>
    </font>
    <font>
      <sz val="12"/>
      <color rgb="FF617BAC"/>
      <name val="Calibri"/>
      <family val="2"/>
    </font>
    <font>
      <b/>
      <sz val="16"/>
      <color rgb="FF617BA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2D9E7"/>
        <bgColor indexed="64"/>
      </patternFill>
    </fill>
  </fills>
  <borders count="30">
    <border>
      <left/>
      <right/>
      <top/>
      <bottom/>
      <diagonal/>
    </border>
    <border>
      <left style="thin">
        <color rgb="FF99AACA"/>
      </left>
      <right style="thin">
        <color rgb="FF99AACA"/>
      </right>
      <top style="thin">
        <color rgb="FF99AACA"/>
      </top>
      <bottom style="thin">
        <color rgb="FF99AACA"/>
      </bottom>
      <diagonal/>
    </border>
    <border>
      <left style="medium">
        <color rgb="FF1D42A9"/>
      </left>
      <right style="thin">
        <color rgb="FF99AACA"/>
      </right>
      <top style="medium">
        <color rgb="FF1D42A9"/>
      </top>
      <bottom/>
      <diagonal/>
    </border>
    <border>
      <left style="thin">
        <color rgb="FF99AACA"/>
      </left>
      <right style="thin">
        <color rgb="FF99AACA"/>
      </right>
      <top style="medium">
        <color rgb="FF1D42A9"/>
      </top>
      <bottom/>
      <diagonal/>
    </border>
    <border>
      <left style="thin">
        <color rgb="FF99AACA"/>
      </left>
      <right/>
      <top style="medium">
        <color rgb="FF1D42A9"/>
      </top>
      <bottom/>
      <diagonal/>
    </border>
    <border>
      <left/>
      <right style="medium">
        <color rgb="FF1D42A9"/>
      </right>
      <top style="medium">
        <color rgb="FF1D42A9"/>
      </top>
      <bottom/>
      <diagonal/>
    </border>
    <border>
      <left/>
      <right style="thin">
        <color rgb="FF99AACA"/>
      </right>
      <top/>
      <bottom style="thin">
        <color rgb="FF99AACA"/>
      </bottom>
      <diagonal/>
    </border>
    <border>
      <left style="thin">
        <color rgb="FF99AACA"/>
      </left>
      <right style="thin">
        <color rgb="FF99AACA"/>
      </right>
      <top/>
      <bottom style="thin">
        <color rgb="FF99AACA"/>
      </bottom>
      <diagonal/>
    </border>
    <border>
      <left style="thin">
        <color rgb="FF99AACA"/>
      </left>
      <right/>
      <top/>
      <bottom style="thin">
        <color rgb="FF99AACA"/>
      </bottom>
      <diagonal/>
    </border>
    <border>
      <left/>
      <right style="thin">
        <color rgb="FF99AACA"/>
      </right>
      <top style="thin">
        <color rgb="FF99AACA"/>
      </top>
      <bottom style="thin">
        <color rgb="FF99AACA"/>
      </bottom>
      <diagonal/>
    </border>
    <border>
      <left style="thin">
        <color rgb="FF99AACA"/>
      </left>
      <right/>
      <top style="thin">
        <color rgb="FF99AACA"/>
      </top>
      <bottom style="thin">
        <color rgb="FF99AACA"/>
      </bottom>
      <diagonal/>
    </border>
    <border>
      <left/>
      <right style="thin">
        <color rgb="FF99AACA"/>
      </right>
      <top style="thin">
        <color rgb="FF99AACA"/>
      </top>
      <bottom/>
      <diagonal/>
    </border>
    <border>
      <left style="thin">
        <color rgb="FF99AACA"/>
      </left>
      <right style="thin">
        <color rgb="FF99AACA"/>
      </right>
      <top style="thin">
        <color rgb="FF99AACA"/>
      </top>
      <bottom/>
      <diagonal/>
    </border>
    <border>
      <left style="thin">
        <color rgb="FF99AACA"/>
      </left>
      <right/>
      <top style="thin">
        <color rgb="FF99AACA"/>
      </top>
      <bottom/>
      <diagonal/>
    </border>
    <border>
      <left style="medium">
        <color rgb="FF617BAC"/>
      </left>
      <right style="thin">
        <color rgb="FF99AACA"/>
      </right>
      <top style="medium">
        <color rgb="FF617BAC"/>
      </top>
      <bottom style="thin">
        <color rgb="FF99AACA"/>
      </bottom>
      <diagonal/>
    </border>
    <border>
      <left style="thin">
        <color rgb="FF99AACA"/>
      </left>
      <right style="thin">
        <color rgb="FF99AACA"/>
      </right>
      <top style="medium">
        <color rgb="FF617BAC"/>
      </top>
      <bottom style="thin">
        <color rgb="FF99AACA"/>
      </bottom>
      <diagonal/>
    </border>
    <border>
      <left style="thin">
        <color rgb="FF99AACA"/>
      </left>
      <right style="medium">
        <color rgb="FF617BAC"/>
      </right>
      <top style="medium">
        <color rgb="FF617BAC"/>
      </top>
      <bottom style="thin">
        <color rgb="FF99AACA"/>
      </bottom>
      <diagonal/>
    </border>
    <border>
      <left style="medium">
        <color rgb="FF617BAC"/>
      </left>
      <right style="thin">
        <color rgb="FF99AACA"/>
      </right>
      <top style="thin">
        <color rgb="FF99AACA"/>
      </top>
      <bottom style="thin">
        <color rgb="FF99AACA"/>
      </bottom>
      <diagonal/>
    </border>
    <border>
      <left style="thin">
        <color rgb="FF99AACA"/>
      </left>
      <right style="medium">
        <color rgb="FF617BAC"/>
      </right>
      <top style="thin">
        <color rgb="FF99AACA"/>
      </top>
      <bottom style="thin">
        <color rgb="FF99AACA"/>
      </bottom>
      <diagonal/>
    </border>
    <border>
      <left style="medium">
        <color rgb="FF617BAC"/>
      </left>
      <right style="thin">
        <color rgb="FF99AACA"/>
      </right>
      <top style="thin">
        <color rgb="FF99AACA"/>
      </top>
      <bottom style="medium">
        <color rgb="FF617BAC"/>
      </bottom>
      <diagonal/>
    </border>
    <border>
      <left style="thin">
        <color rgb="FF99AACA"/>
      </left>
      <right style="thin">
        <color rgb="FF99AACA"/>
      </right>
      <top style="thin">
        <color rgb="FF99AACA"/>
      </top>
      <bottom style="medium">
        <color rgb="FF617BAC"/>
      </bottom>
      <diagonal/>
    </border>
    <border>
      <left style="thin">
        <color rgb="FF99AACA"/>
      </left>
      <right style="medium">
        <color rgb="FF617BAC"/>
      </right>
      <top style="thin">
        <color rgb="FF99AACA"/>
      </top>
      <bottom style="medium">
        <color rgb="FF617BAC"/>
      </bottom>
      <diagonal/>
    </border>
    <border>
      <left style="medium">
        <color rgb="FF617BAC"/>
      </left>
      <right/>
      <top/>
      <bottom/>
      <diagonal/>
    </border>
    <border>
      <left/>
      <right style="medium">
        <color rgb="FF617BAC"/>
      </right>
      <top/>
      <bottom/>
      <diagonal/>
    </border>
    <border>
      <left style="medium">
        <color rgb="FF617BAC"/>
      </left>
      <right/>
      <top/>
      <bottom style="medium">
        <color rgb="FF617BAC"/>
      </bottom>
      <diagonal/>
    </border>
    <border>
      <left/>
      <right/>
      <top/>
      <bottom style="medium">
        <color rgb="FF617BAC"/>
      </bottom>
      <diagonal/>
    </border>
    <border>
      <left/>
      <right style="medium">
        <color rgb="FF617BAC"/>
      </right>
      <top/>
      <bottom style="medium">
        <color rgb="FF617BAC"/>
      </bottom>
      <diagonal/>
    </border>
    <border>
      <left style="medium">
        <color rgb="FF617BAC"/>
      </left>
      <right/>
      <top style="medium">
        <color rgb="FF617BAC"/>
      </top>
      <bottom/>
      <diagonal/>
    </border>
    <border>
      <left/>
      <right/>
      <top style="medium">
        <color rgb="FF617BAC"/>
      </top>
      <bottom/>
      <diagonal/>
    </border>
    <border>
      <left/>
      <right style="medium">
        <color rgb="FF617BAC"/>
      </right>
      <top style="medium">
        <color rgb="FF617BAC"/>
      </top>
      <bottom/>
      <diagonal/>
    </border>
  </borders>
  <cellStyleXfs count="3">
    <xf numFmtId="0" fontId="0" fillId="0" borderId="0">
      <alignment vertical="center"/>
    </xf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11">
    <xf numFmtId="0" fontId="0" fillId="0" borderId="0" xfId="0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14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0" xfId="2" applyNumberFormat="1" applyFont="1" applyAlignment="1">
      <alignment horizontal="left" vertical="center"/>
    </xf>
    <xf numFmtId="0" fontId="8" fillId="0" borderId="0" xfId="0" applyNumberFormat="1" applyFont="1">
      <alignment vertical="center"/>
    </xf>
    <xf numFmtId="0" fontId="1" fillId="0" borderId="0" xfId="2" applyNumberFormat="1" applyFont="1" applyAlignment="1">
      <alignment vertical="center"/>
    </xf>
    <xf numFmtId="0" fontId="22" fillId="0" borderId="0" xfId="0" applyFont="1" applyBorder="1" applyAlignment="1">
      <alignment horizontal="left" vertical="center" indent="1"/>
    </xf>
    <xf numFmtId="0" fontId="19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0" fillId="0" borderId="10" xfId="0" applyBorder="1" applyAlignment="1" applyProtection="1">
      <alignment vertical="center" wrapText="1"/>
      <protection locked="0"/>
    </xf>
    <xf numFmtId="0" fontId="13" fillId="0" borderId="11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9" fillId="0" borderId="12" xfId="0" applyFont="1" applyBorder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Alignment="1">
      <alignment horizontal="left"/>
    </xf>
    <xf numFmtId="0" fontId="27" fillId="0" borderId="0" xfId="0" applyFont="1" applyAlignment="1">
      <alignment horizontal="left"/>
    </xf>
    <xf numFmtId="0" fontId="27" fillId="2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horizontal="left" wrapText="1"/>
    </xf>
    <xf numFmtId="0" fontId="27" fillId="0" borderId="0" xfId="0" applyFont="1" applyAlignment="1" applyProtection="1">
      <alignment horizontal="left"/>
    </xf>
    <xf numFmtId="0" fontId="26" fillId="2" borderId="5" xfId="0" applyFont="1" applyFill="1" applyBorder="1" applyAlignment="1">
      <alignment horizontal="left" vertical="center"/>
    </xf>
    <xf numFmtId="0" fontId="22" fillId="0" borderId="17" xfId="0" applyFont="1" applyBorder="1" applyAlignment="1">
      <alignment horizontal="left" vertical="center" indent="1"/>
    </xf>
    <xf numFmtId="0" fontId="22" fillId="0" borderId="18" xfId="0" applyFont="1" applyBorder="1">
      <alignment vertical="center"/>
    </xf>
    <xf numFmtId="0" fontId="19" fillId="0" borderId="17" xfId="0" applyFont="1" applyBorder="1" applyAlignment="1">
      <alignment horizontal="left" vertical="center" indent="1"/>
    </xf>
    <xf numFmtId="9" fontId="23" fillId="0" borderId="18" xfId="1" applyNumberFormat="1" applyFont="1" applyBorder="1" applyAlignment="1">
      <alignment horizontal="left" vertical="center" indent="1"/>
    </xf>
    <xf numFmtId="9" fontId="23" fillId="0" borderId="18" xfId="0" applyNumberFormat="1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0" fontId="22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26" fillId="2" borderId="28" xfId="0" applyFont="1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7" fillId="2" borderId="22" xfId="0" applyFont="1" applyFill="1" applyBorder="1" applyAlignment="1">
      <alignment horizontal="left"/>
    </xf>
    <xf numFmtId="0" fontId="27" fillId="2" borderId="23" xfId="0" applyFont="1" applyFill="1" applyBorder="1" applyAlignment="1">
      <alignment horizontal="left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27" fillId="2" borderId="22" xfId="0" applyFont="1" applyFill="1" applyBorder="1" applyAlignment="1">
      <alignment horizontal="left" vertical="center"/>
    </xf>
    <xf numFmtId="0" fontId="27" fillId="2" borderId="23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10" fillId="2" borderId="23" xfId="0" applyFont="1" applyFill="1" applyBorder="1" applyAlignment="1" applyProtection="1">
      <alignment horizontal="left" vertical="center"/>
    </xf>
    <xf numFmtId="0" fontId="27" fillId="2" borderId="22" xfId="0" applyFont="1" applyFill="1" applyBorder="1" applyAlignment="1" applyProtection="1">
      <alignment horizontal="left"/>
    </xf>
    <xf numFmtId="0" fontId="27" fillId="2" borderId="23" xfId="0" applyFont="1" applyFill="1" applyBorder="1" applyAlignment="1" applyProtection="1">
      <alignment horizontal="left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</cellXfs>
  <cellStyles count="3">
    <cellStyle name="Comma" xfId="2" builtinId="3"/>
    <cellStyle name="Normal" xfId="0" builtinId="0" customBuiltin="1"/>
    <cellStyle name="Percent" xfId="1" builtinId="5"/>
  </cellStyles>
  <dxfs count="30">
    <dxf>
      <fill>
        <patternFill>
          <bgColor rgb="FFD2D9E7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alignment horizontal="general" vertical="center" textRotation="0" wrapText="1" indent="0" justifyLastLine="0" shrinkToFit="0" readingOrder="0"/>
      <border diagonalUp="0" diagonalDown="0">
        <left style="thin">
          <color rgb="FF99AACA"/>
        </left>
        <right/>
        <top style="thin">
          <color rgb="FF99AACA"/>
        </top>
        <bottom style="thin">
          <color rgb="FF99AACA"/>
        </bottom>
        <vertical style="thin">
          <color rgb="FF99AACA"/>
        </vertical>
        <horizontal style="thin">
          <color rgb="FF99AACA"/>
        </horizontal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thin">
          <color rgb="FF99AACA"/>
        </left>
        <right style="thin">
          <color rgb="FF99AACA"/>
        </right>
        <top style="thin">
          <color rgb="FF99AACA"/>
        </top>
        <bottom style="thin">
          <color rgb="FF99AACA"/>
        </bottom>
        <vertical style="thin">
          <color rgb="FF99AACA"/>
        </vertical>
        <horizontal style="thin">
          <color rgb="FF99AACA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rgb="FF99AACA"/>
        </left>
        <right style="thin">
          <color rgb="FF99AACA"/>
        </right>
        <top style="thin">
          <color rgb="FF99AACA"/>
        </top>
        <bottom style="thin">
          <color rgb="FF99AACA"/>
        </bottom>
        <vertical style="thin">
          <color rgb="FF99AACA"/>
        </vertical>
        <horizontal style="thin">
          <color rgb="FF99AACA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onsolas"/>
        <family val="3"/>
        <scheme val="none"/>
      </font>
      <border diagonalUp="0" diagonalDown="0">
        <left style="thin">
          <color rgb="FF99AACA"/>
        </left>
        <right style="thin">
          <color rgb="FF99AACA"/>
        </right>
        <top style="thin">
          <color rgb="FF99AACA"/>
        </top>
        <bottom style="thin">
          <color rgb="FF99AACA"/>
        </bottom>
        <vertical style="thin">
          <color rgb="FF99AACA"/>
        </vertical>
        <horizontal style="thin">
          <color rgb="FF99AACA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99AACA"/>
        </right>
        <top style="thin">
          <color rgb="FF99AACA"/>
        </top>
        <bottom style="thin">
          <color rgb="FF99AACA"/>
        </bottom>
        <vertical style="thin">
          <color rgb="FF99AACA"/>
        </vertical>
        <horizontal style="thin">
          <color rgb="FF99AACA"/>
        </horizontal>
      </border>
    </dxf>
    <dxf>
      <border>
        <top style="thin">
          <color rgb="FF99AACA"/>
        </top>
      </border>
    </dxf>
    <dxf>
      <border diagonalUp="0" diagonalDown="0">
        <left style="medium">
          <color rgb="FF617BAC"/>
        </left>
        <right style="medium">
          <color rgb="FF617BAC"/>
        </right>
        <top style="thin">
          <color rgb="FF99AACA"/>
        </top>
        <bottom style="medium">
          <color rgb="FF617BAC"/>
        </bottom>
      </border>
    </dxf>
    <dxf>
      <border>
        <bottom style="thin">
          <color rgb="FF99AACA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border diagonalUp="0" diagonalDown="0">
        <left style="thin">
          <color rgb="FF99AACA"/>
        </left>
        <right style="thin">
          <color rgb="FF99AACA"/>
        </right>
        <top/>
        <bottom/>
        <vertical style="thin">
          <color rgb="FF99AACA"/>
        </vertical>
        <horizontal style="thin">
          <color rgb="FF99AACA"/>
        </horizontal>
      </border>
    </dxf>
  </dxfs>
  <tableStyles count="0" defaultTableStyle="TableStyleMedium2" defaultPivotStyle="PivotStyleLight16"/>
  <colors>
    <mruColors>
      <color rgb="FF617BAC"/>
      <color rgb="FF1D42A9"/>
      <color rgb="FF99AACA"/>
      <color rgb="FFD2D9E7"/>
      <color rgb="FFFFECE1"/>
      <color rgb="FFFF6D1E"/>
      <color rgb="FFFFDFCD"/>
      <color rgb="FF4C1F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47625</xdr:rowOff>
    </xdr:from>
    <xdr:to>
      <xdr:col>2</xdr:col>
      <xdr:colOff>1747124</xdr:colOff>
      <xdr:row>2</xdr:row>
      <xdr:rowOff>1023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C01FF9-CD9C-BABE-641A-8ED980F66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95275"/>
          <a:ext cx="1709024" cy="5058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2F6C89-9057-4081-BCE8-34E7A61B9DCA}" name="TableMarkingSheet" displayName="TableMarkingSheet" ref="B3:F43" totalsRowShown="0" headerRowDxfId="29" headerRowBorderDxfId="28" tableBorderDxfId="27" totalsRowBorderDxfId="26">
  <tableColumns count="5">
    <tableColumn id="1" xr3:uid="{DE686BDB-F347-4E15-9A8A-BAD25603B5ED}" name="№" dataDxfId="25"/>
    <tableColumn id="2" xr3:uid="{0435E7C9-2C7E-4B9D-BF1B-9C01A8301150}" name="Item" dataDxfId="24"/>
    <tableColumn id="5" xr3:uid="{9DE00A74-2BA5-41F0-B911-65EB6D9FEB6E}" name="Grapheme Type" dataDxfId="23"/>
    <tableColumn id="3" xr3:uid="{D5593B28-EB4C-4A43-BEBE-F44E50DBC8A7}" name="Correct?" dataDxfId="22"/>
    <tableColumn id="4" xr3:uid="{EF8A0FFD-A002-475D-B797-6CA854521215}" name="Comment" dataDxfId="2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9265CE-68DE-46C6-BBA6-D2E660F1F4A7}" name="LL" displayName="LL" ref="E4:E9" totalsRowShown="0" headerRowDxfId="20" dataDxfId="19">
  <tableColumns count="1">
    <tableColumn id="1" xr3:uid="{94EBDB2A-0F2F-4992-8861-FEEF4722C8F2}" name="Location" dataDxfId="1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90E8B8-6C86-4ECE-9783-4C0F812C8C5C}" name="TableSignature" displayName="TableSignature" ref="A4:A6" totalsRowShown="0" headerRowDxfId="17">
  <tableColumns count="1">
    <tableColumn id="1" xr3:uid="{2227E0E2-50CC-4E36-BC8E-12CBC792AA55}" name="Signature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4DFB76-5031-409E-BBB4-D4B1A91EE9D4}" name="LC" displayName="LC" ref="C4:C6" totalsRowShown="0" headerRowDxfId="16">
  <tableColumns count="1">
    <tableColumn id="1" xr3:uid="{515886C6-5772-4163-AF23-C0FB6DD6FED2}" name="Correct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A5C36C2-2E5D-4322-9B01-E35AA8F25F4E}" name="LRFS" displayName="LRFS" ref="G4:G11" totalsRowShown="0" headerRowDxfId="15" dataDxfId="14">
  <tableColumns count="1">
    <tableColumn id="1" xr3:uid="{5390E5A7-15B0-422C-88C6-3137E12696CA}" name="Reason" dataDxfId="13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DA38CB5-FE4E-471E-841B-EA1A10C9757D}" name="LGT" displayName="LGT" ref="I4:I17" totalsRowShown="0" headerRowDxfId="12" dataDxfId="11">
  <tableColumns count="1">
    <tableColumn id="1" xr3:uid="{03879347-435A-4574-925D-1027D78D7D81}" name="GraphemeType" dataDxfId="10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610FA31-81D3-47DF-96E2-430A2B0624CC}" name="LCT" displayName="LCT" ref="K4:P6" totalsRowShown="0" headerRowDxfId="9" dataDxfId="8">
  <tableColumns count="6">
    <tableColumn id="1" xr3:uid="{0C89AC85-E51E-494E-9867-C533A1ECAD7B}" name="CheckType" dataDxfId="7"/>
    <tableColumn id="2" xr3:uid="{E7F40E46-312F-479D-B05A-B67D8E491615}" name="Expectation" dataDxfId="6" dataCellStyle="Comma"/>
    <tableColumn id="3" xr3:uid="{6DA2AE9D-CACD-45A1-A5BD-CCB0EE9F35D1}" name="Level1" dataDxfId="5" dataCellStyle="Comma"/>
    <tableColumn id="4" xr3:uid="{BF2B710F-1081-4210-A5AD-23A8CCE935BF}" name="Level2" dataDxfId="4" dataCellStyle="Comma"/>
    <tableColumn id="6" xr3:uid="{A921165D-F40A-4CEB-B3DE-272B9BFB804F}" name="Level3" dataDxfId="3" dataCellStyle="Comma"/>
    <tableColumn id="5" xr3:uid="{BE77C9A9-3937-4741-A0AC-2C13B6F67A59}" name="Level4" dataDxfId="2" dataCellStyle="Comma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1AF68C8-8355-41E3-B9FC-8CE3034DB189}" name="LDM" displayName="LDM" ref="R4:R6" totalsRowShown="0" headerRowDxfId="1">
  <tableColumns count="1">
    <tableColumn id="1" xr3:uid="{439DE162-86B2-454F-927A-C6C52A58A8F5}" name="DeliveryMediu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4385-ADA0-4479-94CA-3DDB2B4BE34C}">
  <sheetPr>
    <pageSetUpPr autoPageBreaks="0"/>
  </sheetPr>
  <dimension ref="B1:F22"/>
  <sheetViews>
    <sheetView showGridLines="0" showRowColHeaders="0" tabSelected="1" zoomScaleNormal="100" workbookViewId="0"/>
  </sheetViews>
  <sheetFormatPr defaultColWidth="12.58203125" defaultRowHeight="15" customHeight="1"/>
  <cols>
    <col min="1" max="2" width="3.58203125" style="18" customWidth="1"/>
    <col min="3" max="3" width="36.58203125" style="18" customWidth="1"/>
    <col min="4" max="4" width="3.58203125" style="18" customWidth="1"/>
    <col min="5" max="5" width="36.58203125" style="18" customWidth="1"/>
    <col min="6" max="6" width="3.58203125" style="18" customWidth="1"/>
    <col min="7" max="7" width="10.5" style="18" customWidth="1"/>
    <col min="8" max="16384" width="12.58203125" style="18"/>
  </cols>
  <sheetData>
    <row r="1" spans="2:6" ht="20.149999999999999" customHeight="1" thickBot="1"/>
    <row r="2" spans="2:6" ht="44.15" customHeight="1">
      <c r="B2" s="83"/>
      <c r="C2" s="84"/>
      <c r="D2" s="85" t="s">
        <v>0</v>
      </c>
      <c r="E2" s="84"/>
      <c r="F2" s="86"/>
    </row>
    <row r="3" spans="2:6" s="67" customFormat="1" ht="32.15" customHeight="1">
      <c r="B3" s="87"/>
      <c r="C3" s="66" t="s">
        <v>66</v>
      </c>
      <c r="D3" s="66"/>
      <c r="E3" s="66" t="s">
        <v>1</v>
      </c>
      <c r="F3" s="88"/>
    </row>
    <row r="4" spans="2:6" ht="16" customHeight="1">
      <c r="B4" s="89"/>
      <c r="C4" s="14"/>
      <c r="D4" s="34"/>
      <c r="E4" s="14"/>
      <c r="F4" s="90"/>
    </row>
    <row r="5" spans="2:6" s="67" customFormat="1" ht="32.15" customHeight="1">
      <c r="B5" s="87"/>
      <c r="C5" s="66" t="s">
        <v>2</v>
      </c>
      <c r="D5" s="66"/>
      <c r="E5" s="66" t="s">
        <v>4</v>
      </c>
      <c r="F5" s="88"/>
    </row>
    <row r="6" spans="2:6" ht="16" customHeight="1">
      <c r="B6" s="89"/>
      <c r="C6" s="13"/>
      <c r="D6" s="34"/>
      <c r="E6" s="20"/>
      <c r="F6" s="90"/>
    </row>
    <row r="7" spans="2:6" s="67" customFormat="1" ht="32.15" customHeight="1">
      <c r="B7" s="87"/>
      <c r="C7" s="66" t="s">
        <v>108</v>
      </c>
      <c r="D7" s="66"/>
      <c r="E7" s="66" t="s">
        <v>109</v>
      </c>
      <c r="F7" s="88"/>
    </row>
    <row r="8" spans="2:6" ht="16" customHeight="1">
      <c r="B8" s="89"/>
      <c r="C8" s="14"/>
      <c r="D8" s="34"/>
      <c r="E8" s="20"/>
      <c r="F8" s="90"/>
    </row>
    <row r="9" spans="2:6" s="67" customFormat="1" ht="32.15" customHeight="1">
      <c r="B9" s="87"/>
      <c r="C9" s="66" t="s">
        <v>59</v>
      </c>
      <c r="D9" s="66"/>
      <c r="E9" s="66" t="s">
        <v>10</v>
      </c>
      <c r="F9" s="88"/>
    </row>
    <row r="10" spans="2:6" ht="16" customHeight="1">
      <c r="B10" s="89"/>
      <c r="C10" s="21"/>
      <c r="D10" s="34"/>
      <c r="E10" s="104"/>
      <c r="F10" s="90"/>
    </row>
    <row r="11" spans="2:6" s="19" customFormat="1" ht="32.15" customHeight="1">
      <c r="B11" s="91"/>
      <c r="C11" s="39" t="s">
        <v>77</v>
      </c>
      <c r="D11" s="35"/>
      <c r="E11" s="104"/>
      <c r="F11" s="92"/>
    </row>
    <row r="12" spans="2:6" s="69" customFormat="1" ht="32.15" customHeight="1">
      <c r="B12" s="93"/>
      <c r="C12" s="66" t="s">
        <v>3</v>
      </c>
      <c r="D12" s="68"/>
      <c r="E12" s="104"/>
      <c r="F12" s="94"/>
    </row>
    <row r="13" spans="2:6" s="22" customFormat="1" ht="16" customHeight="1">
      <c r="B13" s="95"/>
      <c r="C13" s="14"/>
      <c r="D13" s="36"/>
      <c r="E13" s="104"/>
      <c r="F13" s="96"/>
    </row>
    <row r="14" spans="2:6" s="23" customFormat="1" ht="32.15" customHeight="1">
      <c r="B14" s="97"/>
      <c r="C14" s="65" t="s">
        <v>110</v>
      </c>
      <c r="D14" s="37"/>
      <c r="E14" s="38"/>
      <c r="F14" s="98"/>
    </row>
    <row r="15" spans="2:6" s="72" customFormat="1" ht="16" customHeight="1">
      <c r="B15" s="99"/>
      <c r="C15" s="70" t="s">
        <v>105</v>
      </c>
      <c r="D15" s="70"/>
      <c r="E15" s="71" t="s">
        <v>106</v>
      </c>
      <c r="F15" s="100"/>
    </row>
    <row r="16" spans="2:6" s="22" customFormat="1" ht="16" customHeight="1">
      <c r="B16" s="95"/>
      <c r="C16" s="104"/>
      <c r="D16" s="36"/>
      <c r="E16" s="104"/>
      <c r="F16" s="96"/>
    </row>
    <row r="17" spans="2:6" s="22" customFormat="1" ht="16" customHeight="1">
      <c r="B17" s="95"/>
      <c r="C17" s="104"/>
      <c r="D17" s="36"/>
      <c r="E17" s="104"/>
      <c r="F17" s="96"/>
    </row>
    <row r="18" spans="2:6" s="22" customFormat="1" ht="16" customHeight="1">
      <c r="B18" s="95"/>
      <c r="C18" s="104"/>
      <c r="D18" s="36"/>
      <c r="E18" s="104"/>
      <c r="F18" s="96"/>
    </row>
    <row r="19" spans="2:6" s="22" customFormat="1" ht="16" customHeight="1">
      <c r="B19" s="95"/>
      <c r="C19" s="104"/>
      <c r="D19" s="36"/>
      <c r="E19" s="104"/>
      <c r="F19" s="96"/>
    </row>
    <row r="20" spans="2:6" s="24" customFormat="1" ht="16" customHeight="1" thickBot="1">
      <c r="B20" s="101"/>
      <c r="C20" s="102"/>
      <c r="D20" s="102"/>
      <c r="E20" s="102"/>
      <c r="F20" s="103"/>
    </row>
    <row r="21" spans="2:6" ht="16" customHeight="1">
      <c r="B21" s="63" t="s">
        <v>56</v>
      </c>
      <c r="D21" s="64"/>
      <c r="E21" s="64"/>
      <c r="F21" s="1" t="s">
        <v>134</v>
      </c>
    </row>
    <row r="22" spans="2:6" ht="15.75" customHeight="1">
      <c r="B22" s="25" t="s">
        <v>5</v>
      </c>
    </row>
  </sheetData>
  <sheetProtection algorithmName="SHA-512" hashValue="z7j7OYmrQcGvh2g2ApWEC4uwYaGCWmrmLa3sb5hFn/jrJo/wwJ7AVkSE/6618fJak2ZA1oddlF4SYUm4hx17Ig==" saltValue="g/zhzcoltVJyKnEmX10R9A==" spinCount="100000" sheet="1" objects="1" scenarios="1"/>
  <mergeCells count="3">
    <mergeCell ref="E10:E13"/>
    <mergeCell ref="C16:C19"/>
    <mergeCell ref="E16:E19"/>
  </mergeCells>
  <dataValidations count="7">
    <dataValidation type="list" allowBlank="1" showErrorMessage="1" error="Please select a value from the list" sqref="C8" xr:uid="{41BBB455-2A16-4E08-B70A-28BADDD02087}">
      <formula1>INDIRECT("LCT[CheckType]")</formula1>
    </dataValidation>
    <dataValidation type="list" allowBlank="1" showInputMessage="1" showErrorMessage="1" error="Please select a value from the list" sqref="E6" xr:uid="{95A72B7B-9814-4CDA-A89F-BF1BB360CB9B}">
      <formula1>INDIRECT("LL[Location]")</formula1>
    </dataValidation>
    <dataValidation type="list" allowBlank="1" showInputMessage="1" showErrorMessage="1" error="Please select a value from the list" sqref="C10" xr:uid="{092EFF9F-02AC-456B-9D1A-0D052FEBA1AA}">
      <formula1>INDIRECT("LRFS[Reason]")</formula1>
    </dataValidation>
    <dataValidation type="whole" allowBlank="1" showErrorMessage="1" error="Please enter a valid number" sqref="E4" xr:uid="{FF3EA98A-97E3-4790-95B9-B5511D392668}">
      <formula1>10</formula1>
      <formula2>999999999</formula2>
    </dataValidation>
    <dataValidation type="date" allowBlank="1" showInputMessage="1" showErrorMessage="1" error="Please enter a valid date" sqref="C6" xr:uid="{EFBF54F7-83D0-4866-BD87-96EAE3CA4B91}">
      <formula1>45627</formula1>
      <formula2>TODAY()</formula2>
    </dataValidation>
    <dataValidation type="whole" allowBlank="1" showInputMessage="1" showErrorMessage="1" error="Please enter a whole number of minutes" sqref="C13" xr:uid="{F542DDB9-DC91-4375-B499-A767E6A409F8}">
      <formula1>0</formula1>
      <formula2>999</formula2>
    </dataValidation>
    <dataValidation type="list" allowBlank="1" showInputMessage="1" showErrorMessage="1" error="Please select a value from the list" sqref="E8" xr:uid="{B3DA9E9F-84B6-457C-95A6-2CA439A272FF}">
      <formula1>INDIRECT("LDM[DeliveryMedium]")</formula1>
    </dataValidation>
  </dataValidations>
  <pageMargins left="0.39370078740157483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8C75-EA90-4E42-B05C-74CE4F85733A}">
  <sheetPr>
    <pageSetUpPr autoPageBreaks="0"/>
  </sheetPr>
  <dimension ref="A1:F43"/>
  <sheetViews>
    <sheetView showGridLines="0" showRowColHeaders="0" workbookViewId="0"/>
  </sheetViews>
  <sheetFormatPr defaultColWidth="12.58203125" defaultRowHeight="15" customHeight="1"/>
  <cols>
    <col min="1" max="1" width="1.58203125" style="5" customWidth="1"/>
    <col min="2" max="2" width="4.83203125" style="3" customWidth="1"/>
    <col min="3" max="3" width="14.58203125" style="2" customWidth="1"/>
    <col min="4" max="4" width="24.83203125" style="9" hidden="1" customWidth="1"/>
    <col min="5" max="5" width="14.58203125" style="3" customWidth="1"/>
    <col min="6" max="6" width="50.58203125" style="2" customWidth="1"/>
    <col min="7" max="16384" width="12.58203125" style="2"/>
  </cols>
  <sheetData>
    <row r="1" spans="2:6" ht="10" customHeight="1" thickBot="1"/>
    <row r="2" spans="2:6" ht="40" customHeight="1">
      <c r="B2" s="105" t="s">
        <v>63</v>
      </c>
      <c r="C2" s="106"/>
      <c r="D2" s="106"/>
      <c r="E2" s="107"/>
      <c r="F2" s="73" t="s">
        <v>111</v>
      </c>
    </row>
    <row r="3" spans="2:6" ht="24" customHeight="1">
      <c r="B3" s="49" t="s">
        <v>6</v>
      </c>
      <c r="C3" s="50" t="s">
        <v>7</v>
      </c>
      <c r="D3" s="50" t="s">
        <v>53</v>
      </c>
      <c r="E3" s="51" t="s">
        <v>8</v>
      </c>
      <c r="F3" s="52" t="s">
        <v>9</v>
      </c>
    </row>
    <row r="4" spans="2:6" ht="33.5">
      <c r="B4" s="53">
        <v>1</v>
      </c>
      <c r="C4" s="43" t="s">
        <v>11</v>
      </c>
      <c r="D4" s="44" t="s">
        <v>48</v>
      </c>
      <c r="E4" s="45"/>
      <c r="F4" s="54"/>
    </row>
    <row r="5" spans="2:6" ht="33.5">
      <c r="B5" s="53">
        <v>2</v>
      </c>
      <c r="C5" s="46" t="s">
        <v>84</v>
      </c>
      <c r="D5" s="47" t="s">
        <v>48</v>
      </c>
      <c r="E5" s="45"/>
      <c r="F5" s="54"/>
    </row>
    <row r="6" spans="2:6" ht="33.5">
      <c r="B6" s="53">
        <v>3</v>
      </c>
      <c r="C6" s="46" t="s">
        <v>16</v>
      </c>
      <c r="D6" s="47" t="s">
        <v>49</v>
      </c>
      <c r="E6" s="45"/>
      <c r="F6" s="54"/>
    </row>
    <row r="7" spans="2:6" ht="33.5">
      <c r="B7" s="53">
        <v>4</v>
      </c>
      <c r="C7" s="46" t="s">
        <v>15</v>
      </c>
      <c r="D7" s="47" t="s">
        <v>49</v>
      </c>
      <c r="E7" s="45"/>
      <c r="F7" s="54"/>
    </row>
    <row r="8" spans="2:6" ht="33.5">
      <c r="B8" s="53">
        <v>5</v>
      </c>
      <c r="C8" s="46" t="s">
        <v>12</v>
      </c>
      <c r="D8" s="47" t="s">
        <v>49</v>
      </c>
      <c r="E8" s="45"/>
      <c r="F8" s="54"/>
    </row>
    <row r="9" spans="2:6" ht="33.5">
      <c r="B9" s="53">
        <v>6</v>
      </c>
      <c r="C9" s="46" t="s">
        <v>13</v>
      </c>
      <c r="D9" s="47" t="s">
        <v>49</v>
      </c>
      <c r="E9" s="45"/>
      <c r="F9" s="54"/>
    </row>
    <row r="10" spans="2:6" ht="33.5">
      <c r="B10" s="53">
        <v>7</v>
      </c>
      <c r="C10" s="46" t="s">
        <v>14</v>
      </c>
      <c r="D10" s="47" t="s">
        <v>49</v>
      </c>
      <c r="E10" s="45"/>
      <c r="F10" s="54"/>
    </row>
    <row r="11" spans="2:6" ht="33.5">
      <c r="B11" s="53">
        <v>8</v>
      </c>
      <c r="C11" s="46" t="s">
        <v>85</v>
      </c>
      <c r="D11" s="47" t="s">
        <v>49</v>
      </c>
      <c r="E11" s="45"/>
      <c r="F11" s="54"/>
    </row>
    <row r="12" spans="2:6" ht="33.5">
      <c r="B12" s="53">
        <v>9</v>
      </c>
      <c r="C12" s="46" t="s">
        <v>86</v>
      </c>
      <c r="D12" s="47" t="s">
        <v>49</v>
      </c>
      <c r="E12" s="45"/>
      <c r="F12" s="54"/>
    </row>
    <row r="13" spans="2:6" ht="33.5">
      <c r="B13" s="53">
        <v>10</v>
      </c>
      <c r="C13" s="46" t="s">
        <v>17</v>
      </c>
      <c r="D13" s="47" t="s">
        <v>49</v>
      </c>
      <c r="E13" s="45"/>
      <c r="F13" s="54"/>
    </row>
    <row r="14" spans="2:6" ht="33.5">
      <c r="B14" s="53">
        <v>11</v>
      </c>
      <c r="C14" s="46" t="s">
        <v>24</v>
      </c>
      <c r="D14" s="48" t="s">
        <v>49</v>
      </c>
      <c r="E14" s="45"/>
      <c r="F14" s="54"/>
    </row>
    <row r="15" spans="2:6" ht="33.5">
      <c r="B15" s="53">
        <v>12</v>
      </c>
      <c r="C15" s="46" t="s">
        <v>25</v>
      </c>
      <c r="D15" s="47" t="s">
        <v>79</v>
      </c>
      <c r="E15" s="45"/>
      <c r="F15" s="54"/>
    </row>
    <row r="16" spans="2:6" ht="33.5">
      <c r="B16" s="53">
        <v>13</v>
      </c>
      <c r="C16" s="46" t="s">
        <v>26</v>
      </c>
      <c r="D16" s="47" t="s">
        <v>79</v>
      </c>
      <c r="E16" s="45"/>
      <c r="F16" s="54"/>
    </row>
    <row r="17" spans="2:6" ht="33.5">
      <c r="B17" s="53">
        <v>14</v>
      </c>
      <c r="C17" s="46" t="s">
        <v>27</v>
      </c>
      <c r="D17" s="47" t="s">
        <v>79</v>
      </c>
      <c r="E17" s="45"/>
      <c r="F17" s="54"/>
    </row>
    <row r="18" spans="2:6" ht="33.5">
      <c r="B18" s="53">
        <v>15</v>
      </c>
      <c r="C18" s="46" t="s">
        <v>28</v>
      </c>
      <c r="D18" s="47" t="s">
        <v>79</v>
      </c>
      <c r="E18" s="45"/>
      <c r="F18" s="54"/>
    </row>
    <row r="19" spans="2:6" ht="33.5">
      <c r="B19" s="53">
        <v>16</v>
      </c>
      <c r="C19" s="46" t="s">
        <v>21</v>
      </c>
      <c r="D19" s="47" t="s">
        <v>79</v>
      </c>
      <c r="E19" s="45"/>
      <c r="F19" s="54"/>
    </row>
    <row r="20" spans="2:6" ht="33.5">
      <c r="B20" s="53">
        <v>17</v>
      </c>
      <c r="C20" s="46" t="s">
        <v>20</v>
      </c>
      <c r="D20" s="47" t="s">
        <v>79</v>
      </c>
      <c r="E20" s="45"/>
      <c r="F20" s="54"/>
    </row>
    <row r="21" spans="2:6" ht="33.5">
      <c r="B21" s="53">
        <v>18</v>
      </c>
      <c r="C21" s="46" t="s">
        <v>87</v>
      </c>
      <c r="D21" s="47" t="s">
        <v>79</v>
      </c>
      <c r="E21" s="45"/>
      <c r="F21" s="54"/>
    </row>
    <row r="22" spans="2:6" ht="33.5">
      <c r="B22" s="53">
        <v>19</v>
      </c>
      <c r="C22" s="46" t="s">
        <v>88</v>
      </c>
      <c r="D22" s="47" t="s">
        <v>58</v>
      </c>
      <c r="E22" s="45"/>
      <c r="F22" s="54"/>
    </row>
    <row r="23" spans="2:6" ht="33.5">
      <c r="B23" s="53">
        <v>20</v>
      </c>
      <c r="C23" s="46" t="s">
        <v>29</v>
      </c>
      <c r="D23" s="47" t="s">
        <v>58</v>
      </c>
      <c r="E23" s="45"/>
      <c r="F23" s="54"/>
    </row>
    <row r="24" spans="2:6" ht="33.5">
      <c r="B24" s="53">
        <v>21</v>
      </c>
      <c r="C24" s="46" t="s">
        <v>18</v>
      </c>
      <c r="D24" s="47" t="s">
        <v>58</v>
      </c>
      <c r="E24" s="45"/>
      <c r="F24" s="54"/>
    </row>
    <row r="25" spans="2:6" ht="33.5">
      <c r="B25" s="53">
        <v>22</v>
      </c>
      <c r="C25" s="46" t="s">
        <v>19</v>
      </c>
      <c r="D25" s="48" t="s">
        <v>50</v>
      </c>
      <c r="E25" s="45"/>
      <c r="F25" s="54"/>
    </row>
    <row r="26" spans="2:6" ht="33.5">
      <c r="B26" s="53">
        <v>23</v>
      </c>
      <c r="C26" s="46" t="s">
        <v>30</v>
      </c>
      <c r="D26" s="48" t="s">
        <v>50</v>
      </c>
      <c r="E26" s="45"/>
      <c r="F26" s="54"/>
    </row>
    <row r="27" spans="2:6" ht="33.5">
      <c r="B27" s="53">
        <v>24</v>
      </c>
      <c r="C27" s="46" t="s">
        <v>89</v>
      </c>
      <c r="D27" s="48" t="s">
        <v>51</v>
      </c>
      <c r="E27" s="45"/>
      <c r="F27" s="54"/>
    </row>
    <row r="28" spans="2:6" ht="33.5">
      <c r="B28" s="53">
        <v>25</v>
      </c>
      <c r="C28" s="46" t="s">
        <v>31</v>
      </c>
      <c r="D28" s="48" t="s">
        <v>52</v>
      </c>
      <c r="E28" s="45"/>
      <c r="F28" s="54"/>
    </row>
    <row r="29" spans="2:6" ht="33.5">
      <c r="B29" s="53">
        <v>26</v>
      </c>
      <c r="C29" s="46" t="s">
        <v>90</v>
      </c>
      <c r="D29" s="48" t="s">
        <v>52</v>
      </c>
      <c r="E29" s="45"/>
      <c r="F29" s="54"/>
    </row>
    <row r="30" spans="2:6" ht="33.5">
      <c r="B30" s="53">
        <v>27</v>
      </c>
      <c r="C30" s="46" t="s">
        <v>37</v>
      </c>
      <c r="D30" s="48" t="s">
        <v>52</v>
      </c>
      <c r="E30" s="45"/>
      <c r="F30" s="54"/>
    </row>
    <row r="31" spans="2:6" ht="33.5">
      <c r="B31" s="53">
        <v>28</v>
      </c>
      <c r="C31" s="46" t="s">
        <v>38</v>
      </c>
      <c r="D31" s="48" t="s">
        <v>52</v>
      </c>
      <c r="E31" s="45"/>
      <c r="F31" s="54"/>
    </row>
    <row r="32" spans="2:6" ht="33.5">
      <c r="B32" s="53">
        <v>29</v>
      </c>
      <c r="C32" s="46" t="s">
        <v>91</v>
      </c>
      <c r="D32" s="48" t="s">
        <v>52</v>
      </c>
      <c r="E32" s="45"/>
      <c r="F32" s="54"/>
    </row>
    <row r="33" spans="2:6" ht="33.5">
      <c r="B33" s="53">
        <v>30</v>
      </c>
      <c r="C33" s="46" t="s">
        <v>33</v>
      </c>
      <c r="D33" s="47" t="s">
        <v>112</v>
      </c>
      <c r="E33" s="45"/>
      <c r="F33" s="54"/>
    </row>
    <row r="34" spans="2:6" ht="33.5">
      <c r="B34" s="53">
        <v>31</v>
      </c>
      <c r="C34" s="46" t="s">
        <v>92</v>
      </c>
      <c r="D34" s="47" t="s">
        <v>80</v>
      </c>
      <c r="E34" s="45"/>
      <c r="F34" s="54"/>
    </row>
    <row r="35" spans="2:6" ht="33.5">
      <c r="B35" s="53">
        <v>32</v>
      </c>
      <c r="C35" s="46" t="s">
        <v>22</v>
      </c>
      <c r="D35" s="47" t="s">
        <v>80</v>
      </c>
      <c r="E35" s="45"/>
      <c r="F35" s="54"/>
    </row>
    <row r="36" spans="2:6" ht="33.5">
      <c r="B36" s="53">
        <v>33</v>
      </c>
      <c r="C36" s="46" t="s">
        <v>32</v>
      </c>
      <c r="D36" s="47" t="s">
        <v>80</v>
      </c>
      <c r="E36" s="45"/>
      <c r="F36" s="54"/>
    </row>
    <row r="37" spans="2:6" ht="33.5">
      <c r="B37" s="53">
        <v>34</v>
      </c>
      <c r="C37" s="46" t="s">
        <v>23</v>
      </c>
      <c r="D37" s="47" t="s">
        <v>80</v>
      </c>
      <c r="E37" s="45"/>
      <c r="F37" s="54"/>
    </row>
    <row r="38" spans="2:6" ht="33.5">
      <c r="B38" s="53">
        <v>35</v>
      </c>
      <c r="C38" s="46" t="s">
        <v>41</v>
      </c>
      <c r="D38" s="47" t="s">
        <v>81</v>
      </c>
      <c r="E38" s="45"/>
      <c r="F38" s="54"/>
    </row>
    <row r="39" spans="2:6" ht="33.5">
      <c r="B39" s="53">
        <v>36</v>
      </c>
      <c r="C39" s="46" t="s">
        <v>35</v>
      </c>
      <c r="D39" s="47" t="s">
        <v>81</v>
      </c>
      <c r="E39" s="45"/>
      <c r="F39" s="54"/>
    </row>
    <row r="40" spans="2:6" ht="33.5">
      <c r="B40" s="53">
        <v>37</v>
      </c>
      <c r="C40" s="46" t="s">
        <v>36</v>
      </c>
      <c r="D40" s="47" t="s">
        <v>81</v>
      </c>
      <c r="E40" s="45"/>
      <c r="F40" s="54"/>
    </row>
    <row r="41" spans="2:6" ht="33.5">
      <c r="B41" s="53">
        <v>38</v>
      </c>
      <c r="C41" s="46" t="s">
        <v>39</v>
      </c>
      <c r="D41" s="47" t="s">
        <v>82</v>
      </c>
      <c r="E41" s="45"/>
      <c r="F41" s="54"/>
    </row>
    <row r="42" spans="2:6" ht="33.5">
      <c r="B42" s="53">
        <v>39</v>
      </c>
      <c r="C42" s="46" t="s">
        <v>40</v>
      </c>
      <c r="D42" s="47" t="s">
        <v>83</v>
      </c>
      <c r="E42" s="45"/>
      <c r="F42" s="54"/>
    </row>
    <row r="43" spans="2:6" ht="33.5">
      <c r="B43" s="55">
        <v>40</v>
      </c>
      <c r="C43" s="56" t="s">
        <v>34</v>
      </c>
      <c r="D43" s="57" t="s">
        <v>67</v>
      </c>
      <c r="E43" s="58"/>
      <c r="F43" s="59"/>
    </row>
  </sheetData>
  <sheetProtection algorithmName="SHA-512" hashValue="gmAN89RUrhIaqI3v94KZFaOjY80ByPlt1KEVgXSEUnE2NGUmZs8igdAjQsWW7Kc6IjFH5Y65+NscUy9cenOXOA==" saltValue="ctYMWizA4bnY1y9o3A/3hQ==" spinCount="100000" sheet="1" objects="1" scenarios="1"/>
  <mergeCells count="1">
    <mergeCell ref="B2:E2"/>
  </mergeCells>
  <conditionalFormatting sqref="B2 B3:F43">
    <cfRule type="expression" dxfId="0" priority="1">
      <formula>ISEVEN(ROW())</formula>
    </cfRule>
  </conditionalFormatting>
  <dataValidations count="2">
    <dataValidation type="list" allowBlank="1" showInputMessage="1" showErrorMessage="1" error="Please select a value from the list" sqref="E4:E43" xr:uid="{EB91CFD9-4CE7-4E99-871D-C69A95616F0C}">
      <formula1>INDIRECT("LC[Correct]")</formula1>
    </dataValidation>
    <dataValidation type="list" allowBlank="1" showInputMessage="1" showErrorMessage="1" sqref="D4:D43" xr:uid="{F261E5BC-7637-42F8-8920-4710C566AC08}">
      <formula1>INDIRECT("LGT[GraphemeType]")</formula1>
    </dataValidation>
  </dataValidations>
  <pageMargins left="0.39370078740157483" right="0.39370078740157483" top="0.39370078740157483" bottom="0.39370078740157483" header="0.19685039370078741" footer="0.19685039370078741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B179-8120-4206-9681-945AACC2BD03}">
  <sheetPr>
    <pageSetUpPr autoPageBreaks="0"/>
  </sheetPr>
  <dimension ref="B1:E24"/>
  <sheetViews>
    <sheetView showGridLines="0" showRowColHeaders="0" workbookViewId="0"/>
  </sheetViews>
  <sheetFormatPr defaultColWidth="12.58203125" defaultRowHeight="15" customHeight="1"/>
  <cols>
    <col min="1" max="1" width="3.58203125" style="11" customWidth="1"/>
    <col min="2" max="2" width="26" style="11" bestFit="1" customWidth="1"/>
    <col min="3" max="5" width="10.58203125" style="12" customWidth="1"/>
    <col min="6" max="6" width="40.58203125" style="11" customWidth="1"/>
    <col min="7" max="16384" width="12.58203125" style="11"/>
  </cols>
  <sheetData>
    <row r="1" spans="2:5" ht="20.149999999999999" customHeight="1" thickBot="1">
      <c r="E1" s="11"/>
    </row>
    <row r="2" spans="2:5" ht="40" customHeight="1">
      <c r="B2" s="108" t="s">
        <v>78</v>
      </c>
      <c r="C2" s="109"/>
      <c r="D2" s="109"/>
      <c r="E2" s="110"/>
    </row>
    <row r="3" spans="2:5" ht="24" customHeight="1">
      <c r="B3" s="74" t="s">
        <v>53</v>
      </c>
      <c r="C3" s="40" t="s">
        <v>57</v>
      </c>
      <c r="D3" s="40" t="s">
        <v>65</v>
      </c>
      <c r="E3" s="75" t="s">
        <v>76</v>
      </c>
    </row>
    <row r="4" spans="2:5" ht="24" customHeight="1">
      <c r="B4" s="76" t="s">
        <v>48</v>
      </c>
      <c r="C4" s="41">
        <f>COUNTIFS(TableMarkingSheet[Correct?], "Got it",TableMarkingSheet[Grapheme Type], Summary!$B4)</f>
        <v>0</v>
      </c>
      <c r="D4" s="41">
        <f>COUNTIF(TableMarkingSheet[Grapheme Type], Summary!$B4)</f>
        <v>2</v>
      </c>
      <c r="E4" s="77">
        <f>Summary!$C4/Summary!$D4</f>
        <v>0</v>
      </c>
    </row>
    <row r="5" spans="2:5" ht="24" customHeight="1">
      <c r="B5" s="76" t="s">
        <v>49</v>
      </c>
      <c r="C5" s="41">
        <f>COUNTIFS(TableMarkingSheet[Correct?], "Got it",TableMarkingSheet[Grapheme Type], Summary!$B5)</f>
        <v>0</v>
      </c>
      <c r="D5" s="41">
        <f>COUNTIF(TableMarkingSheet[Grapheme Type], Summary!$B5)</f>
        <v>9</v>
      </c>
      <c r="E5" s="77">
        <f>Summary!$C5/Summary!$D5</f>
        <v>0</v>
      </c>
    </row>
    <row r="6" spans="2:5" ht="24" customHeight="1">
      <c r="B6" s="76" t="s">
        <v>79</v>
      </c>
      <c r="C6" s="41">
        <f>COUNTIFS(TableMarkingSheet[Correct?], "Got it",TableMarkingSheet[Grapheme Type], Summary!$B6)</f>
        <v>0</v>
      </c>
      <c r="D6" s="41">
        <f>COUNTIF(TableMarkingSheet[Grapheme Type], Summary!$B6)</f>
        <v>7</v>
      </c>
      <c r="E6" s="77">
        <f>Summary!$C6/Summary!$D6</f>
        <v>0</v>
      </c>
    </row>
    <row r="7" spans="2:5" ht="24" customHeight="1">
      <c r="B7" s="76" t="s">
        <v>58</v>
      </c>
      <c r="C7" s="41">
        <f>COUNTIFS(TableMarkingSheet[Correct?], "Got it",TableMarkingSheet[Grapheme Type], Summary!$B7)</f>
        <v>0</v>
      </c>
      <c r="D7" s="41">
        <f>COUNTIF(TableMarkingSheet[Grapheme Type], Summary!$B7)</f>
        <v>3</v>
      </c>
      <c r="E7" s="77">
        <f>Summary!$C7/Summary!$D7</f>
        <v>0</v>
      </c>
    </row>
    <row r="8" spans="2:5" ht="24" customHeight="1">
      <c r="B8" s="76" t="s">
        <v>50</v>
      </c>
      <c r="C8" s="41">
        <f>COUNTIFS(TableMarkingSheet[Correct?], "Got it",TableMarkingSheet[Grapheme Type], Summary!$B8)</f>
        <v>0</v>
      </c>
      <c r="D8" s="41">
        <f>COUNTIF(TableMarkingSheet[Grapheme Type], Summary!$B8)</f>
        <v>2</v>
      </c>
      <c r="E8" s="77">
        <f>Summary!$C8/Summary!$D8</f>
        <v>0</v>
      </c>
    </row>
    <row r="9" spans="2:5" ht="24" customHeight="1">
      <c r="B9" s="76" t="s">
        <v>51</v>
      </c>
      <c r="C9" s="41">
        <f>COUNTIFS(TableMarkingSheet[Correct?], "Got it",TableMarkingSheet[Grapheme Type], Summary!$B9)</f>
        <v>0</v>
      </c>
      <c r="D9" s="41">
        <f>COUNTIF(TableMarkingSheet[Grapheme Type], Summary!$B9)</f>
        <v>1</v>
      </c>
      <c r="E9" s="77">
        <f>Summary!$C9/Summary!$D9</f>
        <v>0</v>
      </c>
    </row>
    <row r="10" spans="2:5" ht="24" customHeight="1">
      <c r="B10" s="76" t="s">
        <v>52</v>
      </c>
      <c r="C10" s="41">
        <f>COUNTIFS(TableMarkingSheet[Correct?], "Got it",TableMarkingSheet[Grapheme Type], Summary!$B10)</f>
        <v>0</v>
      </c>
      <c r="D10" s="41">
        <f>COUNTIF(TableMarkingSheet[Grapheme Type], Summary!$B10)</f>
        <v>5</v>
      </c>
      <c r="E10" s="77">
        <f>Summary!$C10/Summary!$D10</f>
        <v>0</v>
      </c>
    </row>
    <row r="11" spans="2:5" ht="24" customHeight="1">
      <c r="B11" s="76" t="s">
        <v>112</v>
      </c>
      <c r="C11" s="41">
        <f>COUNTIFS(TableMarkingSheet[Correct?], "Got it",TableMarkingSheet[Grapheme Type], Summary!$B11)</f>
        <v>0</v>
      </c>
      <c r="D11" s="41">
        <f>COUNTIF(TableMarkingSheet[Grapheme Type], Summary!$B11)</f>
        <v>1</v>
      </c>
      <c r="E11" s="77">
        <f>Summary!$C11/Summary!$D11</f>
        <v>0</v>
      </c>
    </row>
    <row r="12" spans="2:5" ht="24" customHeight="1">
      <c r="B12" s="76" t="s">
        <v>80</v>
      </c>
      <c r="C12" s="41">
        <f>COUNTIFS(TableMarkingSheet[Correct?], "Got it",TableMarkingSheet[Grapheme Type], Summary!$B12)</f>
        <v>0</v>
      </c>
      <c r="D12" s="41">
        <f>COUNTIF(TableMarkingSheet[Grapheme Type], Summary!$B12)</f>
        <v>4</v>
      </c>
      <c r="E12" s="77">
        <f>Summary!$C12/Summary!$D12</f>
        <v>0</v>
      </c>
    </row>
    <row r="13" spans="2:5" ht="24" customHeight="1">
      <c r="B13" s="76" t="s">
        <v>81</v>
      </c>
      <c r="C13" s="41">
        <f>COUNTIFS(TableMarkingSheet[Correct?], "Got it",TableMarkingSheet[Grapheme Type], Summary!$B13)</f>
        <v>0</v>
      </c>
      <c r="D13" s="41">
        <f>COUNTIF(TableMarkingSheet[Grapheme Type], Summary!$B13)</f>
        <v>3</v>
      </c>
      <c r="E13" s="77">
        <f>Summary!$C13/Summary!$D13</f>
        <v>0</v>
      </c>
    </row>
    <row r="14" spans="2:5" ht="24" customHeight="1">
      <c r="B14" s="76" t="s">
        <v>82</v>
      </c>
      <c r="C14" s="41">
        <f>COUNTIFS(TableMarkingSheet[Correct?], "Got it",TableMarkingSheet[Grapheme Type], Summary!$B14)</f>
        <v>0</v>
      </c>
      <c r="D14" s="41">
        <f>COUNTIF(TableMarkingSheet[Grapheme Type], Summary!$B14)</f>
        <v>1</v>
      </c>
      <c r="E14" s="77">
        <f>Summary!$C14/Summary!$D14</f>
        <v>0</v>
      </c>
    </row>
    <row r="15" spans="2:5" ht="24" customHeight="1">
      <c r="B15" s="76" t="s">
        <v>83</v>
      </c>
      <c r="C15" s="42">
        <f>COUNTIFS(TableMarkingSheet[Correct?], "Got it",TableMarkingSheet[Grapheme Type], Summary!$B15)</f>
        <v>0</v>
      </c>
      <c r="D15" s="42">
        <f>COUNTIF(TableMarkingSheet[Grapheme Type], Summary!$B15)</f>
        <v>1</v>
      </c>
      <c r="E15" s="77">
        <f>Summary!$C15/Summary!$D15</f>
        <v>0</v>
      </c>
    </row>
    <row r="16" spans="2:5" ht="24" customHeight="1">
      <c r="B16" s="76" t="s">
        <v>67</v>
      </c>
      <c r="C16" s="42">
        <f>COUNTIFS(TableMarkingSheet[Correct?], "Got it",TableMarkingSheet[Grapheme Type], Summary!$B16)</f>
        <v>0</v>
      </c>
      <c r="D16" s="42">
        <f>COUNTIF(TableMarkingSheet[Grapheme Type], Summary!$B16)</f>
        <v>1</v>
      </c>
      <c r="E16" s="77">
        <f>Summary!$C16/Summary!$D16</f>
        <v>0</v>
      </c>
    </row>
    <row r="17" spans="2:5" ht="24" customHeight="1">
      <c r="B17" s="74" t="s">
        <v>133</v>
      </c>
      <c r="C17" s="40">
        <f>SUBTOTAL(109,Summary!$C$4:$C$16)</f>
        <v>0</v>
      </c>
      <c r="D17" s="40"/>
      <c r="E17" s="78"/>
    </row>
    <row r="18" spans="2:5" ht="24" customHeight="1" thickBot="1">
      <c r="B18" s="79" t="s">
        <v>113</v>
      </c>
      <c r="C18" s="80" t="str">
        <f>IFERROR(VLOOKUP(FieldCheckType, LCT[], 2, FALSE), "")</f>
        <v/>
      </c>
      <c r="D18" s="81"/>
      <c r="E18" s="82"/>
    </row>
    <row r="19" spans="2:5" ht="24" customHeight="1">
      <c r="B19" s="32"/>
      <c r="C19" s="28"/>
      <c r="D19" s="33"/>
      <c r="E19" s="33"/>
    </row>
    <row r="20" spans="2:5" ht="18" customHeight="1">
      <c r="B20" s="60" t="s">
        <v>115</v>
      </c>
      <c r="C20" s="61" t="s">
        <v>132</v>
      </c>
    </row>
    <row r="21" spans="2:5" ht="18" customHeight="1">
      <c r="B21" s="47" t="s">
        <v>116</v>
      </c>
      <c r="C21" s="62" t="str">
        <f>IFERROR(VLOOKUP(FieldCheckType,LCT[],3,FALSE), "")</f>
        <v/>
      </c>
    </row>
    <row r="22" spans="2:5" ht="18" customHeight="1">
      <c r="B22" s="47" t="s">
        <v>114</v>
      </c>
      <c r="C22" s="62" t="str">
        <f>IFERROR(VLOOKUP(FieldCheckType,LCT[],4,FALSE), "")</f>
        <v/>
      </c>
    </row>
    <row r="23" spans="2:5" ht="18" customHeight="1">
      <c r="B23" s="47" t="s">
        <v>119</v>
      </c>
      <c r="C23" s="62" t="str">
        <f>IFERROR(VLOOKUP(FieldCheckType,LCT[],5,FALSE), "")</f>
        <v/>
      </c>
    </row>
    <row r="24" spans="2:5" ht="18" customHeight="1">
      <c r="B24" s="47" t="s">
        <v>121</v>
      </c>
      <c r="C24" s="62" t="str">
        <f>IFERROR(VLOOKUP(FieldCheckType,LCT[],6,FALSE), "")</f>
        <v/>
      </c>
    </row>
  </sheetData>
  <sheetProtection algorithmName="SHA-512" hashValue="G0l6usSHzO1tqGZ6yJXqIAq2myWNvtjJ+2kblSWbrkwNyWzU8iUYA8+iZfZIXQhozgkAVYy3p7lqG6wijnd/2A==" saltValue="2yw2wUFdh1fBPU86U5Oe7g==" spinCount="100000" sheet="1" objects="1" scenarios="1"/>
  <mergeCells count="1">
    <mergeCell ref="B2:E2"/>
  </mergeCells>
  <conditionalFormatting sqref="E4:E17">
    <cfRule type="iconSet" priority="3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2C8B-0CDB-4A89-8994-7FB6A568417C}">
  <dimension ref="A1:R17"/>
  <sheetViews>
    <sheetView showGridLines="0" workbookViewId="0"/>
  </sheetViews>
  <sheetFormatPr defaultColWidth="12.58203125" defaultRowHeight="15" customHeight="1"/>
  <cols>
    <col min="1" max="1" width="13.08203125" style="9" bestFit="1" customWidth="1"/>
    <col min="2" max="2" width="2.58203125" style="9" customWidth="1"/>
    <col min="3" max="3" width="19.83203125" style="7" bestFit="1" customWidth="1"/>
    <col min="4" max="4" width="2.58203125" style="9" customWidth="1"/>
    <col min="5" max="5" width="40" style="7" bestFit="1" customWidth="1"/>
    <col min="6" max="6" width="2.58203125" style="9" customWidth="1"/>
    <col min="7" max="7" width="48.5" style="7" bestFit="1" customWidth="1"/>
    <col min="8" max="8" width="2.58203125" style="9" customWidth="1"/>
    <col min="9" max="9" width="33.58203125" style="7" bestFit="1" customWidth="1"/>
    <col min="10" max="10" width="2.58203125" style="9" customWidth="1"/>
    <col min="11" max="11" width="14" style="7" bestFit="1" customWidth="1"/>
    <col min="12" max="16" width="12.58203125" style="9" customWidth="1"/>
    <col min="17" max="17" width="2.58203125" style="7" customWidth="1"/>
    <col min="18" max="18" width="19.33203125" style="7" bestFit="1" customWidth="1"/>
    <col min="19" max="19" width="2.58203125" style="7" customWidth="1"/>
    <col min="20" max="16384" width="12.58203125" style="7"/>
  </cols>
  <sheetData>
    <row r="1" spans="1:18" s="9" customFormat="1" ht="15" customHeight="1"/>
    <row r="2" spans="1:18" s="9" customFormat="1" ht="15" customHeight="1">
      <c r="A2" s="9" t="s">
        <v>107</v>
      </c>
      <c r="C2" s="7" t="s">
        <v>93</v>
      </c>
      <c r="E2" s="7" t="s">
        <v>94</v>
      </c>
      <c r="G2" s="7" t="s">
        <v>97</v>
      </c>
      <c r="I2" s="9" t="s">
        <v>98</v>
      </c>
      <c r="K2" s="9" t="s">
        <v>99</v>
      </c>
      <c r="R2" s="9" t="s">
        <v>104</v>
      </c>
    </row>
    <row r="3" spans="1:18" s="9" customFormat="1" ht="15" customHeight="1"/>
    <row r="4" spans="1:18" s="4" customFormat="1" ht="15" customHeight="1">
      <c r="A4" s="4" t="s">
        <v>60</v>
      </c>
      <c r="C4" s="4" t="s">
        <v>57</v>
      </c>
      <c r="E4" s="8" t="s">
        <v>42</v>
      </c>
      <c r="F4" s="8"/>
      <c r="G4" s="8" t="s">
        <v>95</v>
      </c>
      <c r="H4" s="8"/>
      <c r="I4" s="8" t="s">
        <v>96</v>
      </c>
      <c r="J4" s="8"/>
      <c r="K4" s="8" t="s">
        <v>100</v>
      </c>
      <c r="L4" s="8" t="s">
        <v>122</v>
      </c>
      <c r="M4" s="8" t="s">
        <v>123</v>
      </c>
      <c r="N4" s="8" t="s">
        <v>124</v>
      </c>
      <c r="O4" s="8" t="s">
        <v>125</v>
      </c>
      <c r="P4" s="8" t="s">
        <v>126</v>
      </c>
      <c r="R4" s="4" t="s">
        <v>101</v>
      </c>
    </row>
    <row r="5" spans="1:18" ht="15" customHeight="1">
      <c r="A5" s="9" t="s">
        <v>61</v>
      </c>
      <c r="C5" s="7" t="s">
        <v>73</v>
      </c>
      <c r="E5" s="6" t="s">
        <v>43</v>
      </c>
      <c r="F5" s="6"/>
      <c r="G5" s="17" t="s">
        <v>71</v>
      </c>
      <c r="H5" s="17"/>
      <c r="I5" s="6" t="s">
        <v>48</v>
      </c>
      <c r="J5" s="6"/>
      <c r="K5" s="30" t="s">
        <v>54</v>
      </c>
      <c r="L5" s="29">
        <v>12</v>
      </c>
      <c r="M5" s="31" t="s">
        <v>117</v>
      </c>
      <c r="N5" s="31" t="s">
        <v>118</v>
      </c>
      <c r="O5" s="31" t="s">
        <v>120</v>
      </c>
      <c r="P5" s="31" t="s">
        <v>130</v>
      </c>
      <c r="R5" s="7" t="s">
        <v>102</v>
      </c>
    </row>
    <row r="6" spans="1:18" ht="15" customHeight="1">
      <c r="A6" s="9" t="s">
        <v>62</v>
      </c>
      <c r="C6" s="7" t="s">
        <v>74</v>
      </c>
      <c r="E6" s="15" t="s">
        <v>64</v>
      </c>
      <c r="F6" s="15"/>
      <c r="G6" s="17" t="s">
        <v>68</v>
      </c>
      <c r="H6" s="17"/>
      <c r="I6" s="6" t="s">
        <v>49</v>
      </c>
      <c r="J6" s="6"/>
      <c r="K6" s="30" t="s">
        <v>55</v>
      </c>
      <c r="L6" s="29">
        <v>30</v>
      </c>
      <c r="M6" s="31" t="s">
        <v>127</v>
      </c>
      <c r="N6" s="31" t="s">
        <v>128</v>
      </c>
      <c r="O6" s="31" t="s">
        <v>129</v>
      </c>
      <c r="P6" s="31" t="s">
        <v>131</v>
      </c>
      <c r="R6" s="7" t="s">
        <v>103</v>
      </c>
    </row>
    <row r="7" spans="1:18" ht="15" customHeight="1">
      <c r="C7" s="7" t="s">
        <v>75</v>
      </c>
      <c r="E7" s="6" t="s">
        <v>44</v>
      </c>
      <c r="F7" s="6"/>
      <c r="G7" s="17" t="s">
        <v>69</v>
      </c>
      <c r="H7" s="17"/>
      <c r="I7" s="26" t="s">
        <v>79</v>
      </c>
      <c r="J7" s="26"/>
    </row>
    <row r="8" spans="1:18" ht="15" customHeight="1">
      <c r="E8" s="6" t="s">
        <v>45</v>
      </c>
      <c r="F8" s="6"/>
      <c r="G8" s="6" t="s">
        <v>47</v>
      </c>
      <c r="H8" s="6"/>
      <c r="I8" s="10" t="s">
        <v>58</v>
      </c>
      <c r="J8" s="10"/>
    </row>
    <row r="9" spans="1:18" ht="15" customHeight="1">
      <c r="E9" s="17" t="s">
        <v>46</v>
      </c>
      <c r="F9" s="17"/>
      <c r="G9" s="17" t="s">
        <v>70</v>
      </c>
      <c r="H9" s="17"/>
      <c r="I9" s="6" t="s">
        <v>50</v>
      </c>
      <c r="J9" s="6"/>
    </row>
    <row r="10" spans="1:18" ht="15" customHeight="1">
      <c r="G10" s="17" t="s">
        <v>72</v>
      </c>
      <c r="H10" s="17"/>
      <c r="I10" s="6" t="s">
        <v>51</v>
      </c>
      <c r="J10" s="6"/>
    </row>
    <row r="11" spans="1:18" ht="15" customHeight="1">
      <c r="G11" s="6" t="s">
        <v>46</v>
      </c>
      <c r="H11" s="6"/>
      <c r="I11" s="26" t="s">
        <v>52</v>
      </c>
      <c r="J11" s="26"/>
    </row>
    <row r="12" spans="1:18" ht="15" customHeight="1">
      <c r="I12" s="27" t="s">
        <v>112</v>
      </c>
      <c r="J12" s="26"/>
    </row>
    <row r="13" spans="1:18" ht="15" customHeight="1">
      <c r="G13" s="9"/>
      <c r="I13" s="26" t="s">
        <v>80</v>
      </c>
      <c r="J13" s="26"/>
    </row>
    <row r="14" spans="1:18" ht="15" customHeight="1">
      <c r="C14" s="9"/>
      <c r="I14" s="26" t="s">
        <v>81</v>
      </c>
      <c r="J14" s="26"/>
      <c r="R14" s="9"/>
    </row>
    <row r="15" spans="1:18" s="9" customFormat="1" ht="15" customHeight="1">
      <c r="C15" s="7"/>
      <c r="E15" s="7"/>
      <c r="G15" s="7"/>
      <c r="I15" s="26" t="s">
        <v>82</v>
      </c>
      <c r="J15" s="26"/>
      <c r="R15" s="7"/>
    </row>
    <row r="16" spans="1:18" ht="15" customHeight="1">
      <c r="I16" s="26" t="s">
        <v>83</v>
      </c>
      <c r="J16" s="26"/>
    </row>
    <row r="17" spans="9:10" ht="15" customHeight="1">
      <c r="I17" s="16" t="s">
        <v>67</v>
      </c>
      <c r="J17" s="16"/>
    </row>
  </sheetData>
  <sheetProtection algorithmName="SHA-512" hashValue="V0MPMeQcmXDfvFruy63a+lXtA6wFPtmxcJYWXb4nbQZF4sZJqCKThtHZ3zSgQ0IafwmoCFpoJfV50RtxVvCzRA==" saltValue="wo6T/YDAwKF1mLPFIZ+afw==" spinCount="100000" sheet="1" objects="1" scenarios="1"/>
  <phoneticPr fontId="24" type="noConversion"/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19</vt:i4>
      </vt:variant>
    </vt:vector>
  </HeadingPairs>
  <TitlesOfParts>
    <vt:vector size="23" baseType="lpstr">
      <vt:lpstr>CoverSheet</vt:lpstr>
      <vt:lpstr>MarkingSheet</vt:lpstr>
      <vt:lpstr>Summary</vt:lpstr>
      <vt:lpstr>Lists</vt:lpstr>
      <vt:lpstr>FieldAdminChange</vt:lpstr>
      <vt:lpstr>FieldAdminChangeReason</vt:lpstr>
      <vt:lpstr>FieldCheckType</vt:lpstr>
      <vt:lpstr>FieldComment</vt:lpstr>
      <vt:lpstr>FieldCorrect</vt:lpstr>
      <vt:lpstr>FieldDeliveryMedium</vt:lpstr>
      <vt:lpstr>FieldGeneralComment</vt:lpstr>
      <vt:lpstr>FieldItem</vt:lpstr>
      <vt:lpstr>FieldItemNumber</vt:lpstr>
      <vt:lpstr>FieldLocation</vt:lpstr>
      <vt:lpstr>FieldNSN</vt:lpstr>
      <vt:lpstr>FieldReasonForStopping</vt:lpstr>
      <vt:lpstr>FieldSetNumber</vt:lpstr>
      <vt:lpstr>FieldSignature</vt:lpstr>
      <vt:lpstr>FieldStudentName</vt:lpstr>
      <vt:lpstr>FieldTestDate</vt:lpstr>
      <vt:lpstr>FieldTestDuration</vt:lpstr>
      <vt:lpstr>FieldVersion</vt:lpstr>
      <vt:lpstr>MarkingSheet!Print_Titles</vt:lpstr>
    </vt:vector>
  </TitlesOfParts>
  <Company>Ministry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Devadatta</dc:creator>
  <cp:lastModifiedBy>Frances McClelland</cp:lastModifiedBy>
  <cp:lastPrinted>2024-12-16T22:59:51Z</cp:lastPrinted>
  <dcterms:created xsi:type="dcterms:W3CDTF">2024-10-30T20:17:56Z</dcterms:created>
  <dcterms:modified xsi:type="dcterms:W3CDTF">2025-02-05T02:13:10Z</dcterms:modified>
</cp:coreProperties>
</file>